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Infographics\"/>
    </mc:Choice>
  </mc:AlternateContent>
  <bookViews>
    <workbookView xWindow="0" yWindow="0" windowWidth="20490" windowHeight="7755" activeTab="3"/>
  </bookViews>
  <sheets>
    <sheet name="raw_data" sheetId="2" r:id="rId1"/>
    <sheet name="individual_returns" sheetId="3" r:id="rId2"/>
    <sheet name="average_returns" sheetId="4" r:id="rId3"/>
    <sheet name="returns_with_fees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8" i="5" s="1"/>
  <c r="K9" i="5" s="1"/>
  <c r="K10" i="5" s="1"/>
  <c r="K11" i="5" s="1"/>
  <c r="K12" i="5" s="1"/>
  <c r="K3" i="5"/>
  <c r="J4" i="5"/>
  <c r="J5" i="5"/>
  <c r="J6" i="5"/>
  <c r="J7" i="5"/>
  <c r="J8" i="5" s="1"/>
  <c r="J9" i="5" s="1"/>
  <c r="J10" i="5" s="1"/>
  <c r="J11" i="5" s="1"/>
  <c r="J12" i="5" s="1"/>
  <c r="J3" i="5"/>
  <c r="B4" i="4"/>
  <c r="B3" i="5"/>
  <c r="C3" i="5"/>
  <c r="D3" i="5"/>
  <c r="E3" i="5"/>
  <c r="F3" i="5"/>
  <c r="G3" i="5"/>
  <c r="B4" i="5"/>
  <c r="C4" i="5"/>
  <c r="D4" i="5"/>
  <c r="E4" i="5"/>
  <c r="F4" i="5"/>
  <c r="G4" i="5"/>
  <c r="B5" i="5"/>
  <c r="C5" i="5"/>
  <c r="D5" i="5"/>
  <c r="E5" i="5"/>
  <c r="F5" i="5"/>
  <c r="G5" i="5"/>
  <c r="B6" i="5"/>
  <c r="C6" i="5"/>
  <c r="D6" i="5"/>
  <c r="E6" i="5"/>
  <c r="F6" i="5"/>
  <c r="G6" i="5"/>
  <c r="B7" i="5"/>
  <c r="C7" i="5"/>
  <c r="D7" i="5"/>
  <c r="E7" i="5"/>
  <c r="F7" i="5"/>
  <c r="G7" i="5"/>
  <c r="B8" i="5"/>
  <c r="C8" i="5"/>
  <c r="D8" i="5"/>
  <c r="E8" i="5"/>
  <c r="F8" i="5"/>
  <c r="G8" i="5"/>
  <c r="B9" i="5"/>
  <c r="C9" i="5"/>
  <c r="D9" i="5"/>
  <c r="E9" i="5"/>
  <c r="F9" i="5"/>
  <c r="G9" i="5"/>
  <c r="B10" i="5"/>
  <c r="C10" i="5"/>
  <c r="D10" i="5"/>
  <c r="E10" i="5"/>
  <c r="F10" i="5"/>
  <c r="G10" i="5"/>
  <c r="B11" i="5"/>
  <c r="C11" i="5"/>
  <c r="D11" i="5"/>
  <c r="E11" i="5"/>
  <c r="F11" i="5"/>
  <c r="G11" i="5"/>
  <c r="B12" i="5"/>
  <c r="C12" i="5"/>
  <c r="D12" i="5"/>
  <c r="F12" i="5"/>
  <c r="G12" i="5"/>
  <c r="G4" i="3"/>
  <c r="G5" i="3" s="1"/>
  <c r="C5" i="4" s="1"/>
  <c r="F4" i="3"/>
  <c r="F5" i="3" s="1"/>
  <c r="F6" i="3" s="1"/>
  <c r="F7" i="3" s="1"/>
  <c r="F8" i="3" s="1"/>
  <c r="F9" i="3" s="1"/>
  <c r="F10" i="3" s="1"/>
  <c r="F11" i="3" s="1"/>
  <c r="F12" i="3" s="1"/>
  <c r="F13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D4" i="3"/>
  <c r="C4" i="3"/>
  <c r="C5" i="3" s="1"/>
  <c r="C6" i="3" s="1"/>
  <c r="C7" i="3" s="1"/>
  <c r="C8" i="3" s="1"/>
  <c r="C9" i="3" s="1"/>
  <c r="C10" i="3" s="1"/>
  <c r="C11" i="3" s="1"/>
  <c r="C12" i="3" s="1"/>
  <c r="C13" i="3" s="1"/>
  <c r="B4" i="3"/>
  <c r="B5" i="3" s="1"/>
  <c r="D5" i="3" l="1"/>
  <c r="D6" i="3" s="1"/>
  <c r="D7" i="3" s="1"/>
  <c r="D8" i="3" s="1"/>
  <c r="D9" i="3" s="1"/>
  <c r="D10" i="3" s="1"/>
  <c r="D11" i="3" s="1"/>
  <c r="D12" i="3" s="1"/>
  <c r="D13" i="3" s="1"/>
  <c r="C4" i="4"/>
  <c r="G6" i="3"/>
  <c r="C6" i="4" s="1"/>
  <c r="B6" i="3"/>
  <c r="B6" i="4" l="1"/>
  <c r="B5" i="4"/>
  <c r="G7" i="3"/>
  <c r="C7" i="4" s="1"/>
  <c r="B7" i="3"/>
  <c r="B7" i="4" s="1"/>
  <c r="B8" i="3" l="1"/>
  <c r="B8" i="4" s="1"/>
  <c r="G8" i="3"/>
  <c r="C8" i="4" s="1"/>
  <c r="G9" i="3" l="1"/>
  <c r="C9" i="4" s="1"/>
  <c r="B9" i="3"/>
  <c r="B9" i="4" s="1"/>
  <c r="B10" i="3" l="1"/>
  <c r="B10" i="4" s="1"/>
  <c r="G10" i="3"/>
  <c r="C10" i="4" s="1"/>
  <c r="G11" i="3" l="1"/>
  <c r="C11" i="4" s="1"/>
  <c r="B11" i="3"/>
  <c r="B11" i="4" s="1"/>
  <c r="B12" i="3" l="1"/>
  <c r="B12" i="4" s="1"/>
  <c r="G12" i="3"/>
  <c r="C12" i="4" s="1"/>
  <c r="B13" i="3" l="1"/>
  <c r="B13" i="4" s="1"/>
  <c r="G13" i="3"/>
  <c r="C13" i="4" s="1"/>
</calcChain>
</file>

<file path=xl/sharedStrings.xml><?xml version="1.0" encoding="utf-8"?>
<sst xmlns="http://schemas.openxmlformats.org/spreadsheetml/2006/main" count="31" uniqueCount="13">
  <si>
    <t>Fund of Funds A</t>
  </si>
  <si>
    <t>Fund of Funds B</t>
  </si>
  <si>
    <t>Fund of Funds C</t>
  </si>
  <si>
    <t>Fund of Funds D</t>
  </si>
  <si>
    <t>Fund of Funds E</t>
  </si>
  <si>
    <t>NA</t>
  </si>
  <si>
    <t>S&amp;P 500</t>
  </si>
  <si>
    <t>RETURNS</t>
  </si>
  <si>
    <t>GROWTH OF $100</t>
  </si>
  <si>
    <t>S&amp;P 500 VS HEDGE FUND AVERAGE</t>
  </si>
  <si>
    <t>FUNDS AVG</t>
  </si>
  <si>
    <t>START</t>
  </si>
  <si>
    <t>RETURNS WITH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</si>
</sst>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0" fontId="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66"/>
      <color rgb="FF66FF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>
                <a:solidFill>
                  <a:sysClr val="windowText" lastClr="000000"/>
                </a:solidFill>
                <a:latin typeface="+mn-lt"/>
              </a:rPr>
              <a:t>S&amp;P 500 Vs.</a:t>
            </a:r>
            <a:r>
              <a:rPr lang="en-US" sz="2000" b="0" baseline="0">
                <a:solidFill>
                  <a:sysClr val="windowText" lastClr="000000"/>
                </a:solidFill>
                <a:latin typeface="+mn-lt"/>
              </a:rPr>
              <a:t> Actively Managed Funds</a:t>
            </a:r>
          </a:p>
          <a:p>
            <a:pPr>
              <a:defRPr/>
            </a:pPr>
            <a:r>
              <a:rPr lang="en-US" b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</a:rPr>
              <a:t>2008 - 2017</a:t>
            </a:r>
            <a:endParaRPr lang="en-US" b="0">
              <a:solidFill>
                <a:schemeClr val="tx1">
                  <a:lumMod val="65000"/>
                  <a:lumOff val="3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5483400254271285"/>
          <c:y val="0.15789476800165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890116749060421E-2"/>
          <c:y val="0.10595309989132973"/>
          <c:w val="0.92394585888064884"/>
          <c:h val="0.78020906645534716"/>
        </c:manualLayout>
      </c:layout>
      <c:lineChart>
        <c:grouping val="standard"/>
        <c:varyColors val="0"/>
        <c:ser>
          <c:idx val="0"/>
          <c:order val="0"/>
          <c:tx>
            <c:v>Fund A</c:v>
          </c:tx>
          <c:spPr>
            <a:ln w="28575" cap="rnd">
              <a:solidFill>
                <a:srgbClr val="66FF66"/>
              </a:solidFill>
              <a:round/>
            </a:ln>
            <a:effectLst/>
          </c:spPr>
          <c:marker>
            <c:symbol val="none"/>
          </c:marker>
          <c:cat>
            <c:strRef>
              <c:f>individual_returns!$A$3:$A$13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individual_returns!$B$3:$B$13</c:f>
              <c:numCache>
                <c:formatCode>General</c:formatCode>
                <c:ptCount val="11"/>
                <c:pt idx="0">
                  <c:v>100</c:v>
                </c:pt>
                <c:pt idx="1">
                  <c:v>83.5</c:v>
                </c:pt>
                <c:pt idx="2">
                  <c:v>92.935500000000005</c:v>
                </c:pt>
                <c:pt idx="3">
                  <c:v>98.418694500000001</c:v>
                </c:pt>
                <c:pt idx="4">
                  <c:v>92.218316746500008</c:v>
                </c:pt>
                <c:pt idx="5">
                  <c:v>95.353739515881017</c:v>
                </c:pt>
                <c:pt idx="6">
                  <c:v>105.36588216504852</c:v>
                </c:pt>
                <c:pt idx="7">
                  <c:v>110.31807862680579</c:v>
                </c:pt>
                <c:pt idx="8">
                  <c:v>112.08316788483468</c:v>
                </c:pt>
                <c:pt idx="9">
                  <c:v>108.49650651251997</c:v>
                </c:pt>
                <c:pt idx="10">
                  <c:v>121.7330803070474</c:v>
                </c:pt>
              </c:numCache>
            </c:numRef>
          </c:val>
          <c:smooth val="0"/>
        </c:ser>
        <c:ser>
          <c:idx val="1"/>
          <c:order val="1"/>
          <c:tx>
            <c:v>Fund B</c:v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cat>
            <c:strRef>
              <c:f>individual_returns!$A$3:$A$13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individual_returns!$C$3:$C$13</c:f>
              <c:numCache>
                <c:formatCode>General</c:formatCode>
                <c:ptCount val="11"/>
                <c:pt idx="0">
                  <c:v>100</c:v>
                </c:pt>
                <c:pt idx="1">
                  <c:v>77.7</c:v>
                </c:pt>
                <c:pt idx="2">
                  <c:v>88.966500000000011</c:v>
                </c:pt>
                <c:pt idx="3">
                  <c:v>95.016222000000013</c:v>
                </c:pt>
                <c:pt idx="4">
                  <c:v>93.781011114000009</c:v>
                </c:pt>
                <c:pt idx="5">
                  <c:v>102.78398818094402</c:v>
                </c:pt>
                <c:pt idx="6">
                  <c:v>118.40715438444751</c:v>
                </c:pt>
                <c:pt idx="7">
                  <c:v>123.14344055982541</c:v>
                </c:pt>
                <c:pt idx="8">
                  <c:v>126.22202657382103</c:v>
                </c:pt>
                <c:pt idx="9">
                  <c:v>128.62024507872363</c:v>
                </c:pt>
                <c:pt idx="10">
                  <c:v>142.25399105706833</c:v>
                </c:pt>
              </c:numCache>
            </c:numRef>
          </c:val>
          <c:smooth val="0"/>
        </c:ser>
        <c:ser>
          <c:idx val="2"/>
          <c:order val="2"/>
          <c:tx>
            <c:v>Fund C</c:v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individual_returns!$A$3:$A$13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individual_returns!$D$3:$D$13</c:f>
              <c:numCache>
                <c:formatCode>General</c:formatCode>
                <c:ptCount val="11"/>
                <c:pt idx="0">
                  <c:v>100</c:v>
                </c:pt>
                <c:pt idx="1">
                  <c:v>78.7</c:v>
                </c:pt>
                <c:pt idx="2">
                  <c:v>95.541799999999995</c:v>
                </c:pt>
                <c:pt idx="3">
                  <c:v>108.2488594</c:v>
                </c:pt>
                <c:pt idx="4">
                  <c:v>114.63554210459999</c:v>
                </c:pt>
                <c:pt idx="5">
                  <c:v>121.16976800456219</c:v>
                </c:pt>
                <c:pt idx="6">
                  <c:v>131.83270758896367</c:v>
                </c:pt>
                <c:pt idx="7">
                  <c:v>156.74908932327781</c:v>
                </c:pt>
                <c:pt idx="8">
                  <c:v>165.21354014673483</c:v>
                </c:pt>
                <c:pt idx="9">
                  <c:v>162.40490996424035</c:v>
                </c:pt>
                <c:pt idx="10">
                  <c:v>187.74007591866183</c:v>
                </c:pt>
              </c:numCache>
            </c:numRef>
          </c:val>
          <c:smooth val="0"/>
        </c:ser>
        <c:ser>
          <c:idx val="3"/>
          <c:order val="3"/>
          <c:tx>
            <c:v>Fund D</c:v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individual_returns!$A$3:$A$13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individual_returns!$E$3:$E$13</c:f>
              <c:numCache>
                <c:formatCode>General</c:formatCode>
                <c:ptCount val="11"/>
                <c:pt idx="0">
                  <c:v>100</c:v>
                </c:pt>
                <c:pt idx="1">
                  <c:v>70.7</c:v>
                </c:pt>
                <c:pt idx="2">
                  <c:v>82.365500000000011</c:v>
                </c:pt>
                <c:pt idx="3">
                  <c:v>86.4014095</c:v>
                </c:pt>
                <c:pt idx="4">
                  <c:v>80.958120701500007</c:v>
                </c:pt>
                <c:pt idx="5">
                  <c:v>85.977524184993015</c:v>
                </c:pt>
                <c:pt idx="6">
                  <c:v>98.186332619262018</c:v>
                </c:pt>
                <c:pt idx="7">
                  <c:v>98.873636947596836</c:v>
                </c:pt>
                <c:pt idx="8">
                  <c:v>100.25786786486319</c:v>
                </c:pt>
                <c:pt idx="9">
                  <c:v>102.76431456148475</c:v>
                </c:pt>
                <c:pt idx="10">
                  <c:v>102.76431456148475</c:v>
                </c:pt>
              </c:numCache>
            </c:numRef>
          </c:val>
          <c:smooth val="0"/>
        </c:ser>
        <c:ser>
          <c:idx val="4"/>
          <c:order val="4"/>
          <c:tx>
            <c:v>Fund E</c:v>
          </c:tx>
          <c:spPr>
            <a:ln w="28575" cap="rnd">
              <a:solidFill>
                <a:srgbClr val="FFCC66"/>
              </a:solidFill>
              <a:round/>
            </a:ln>
            <a:effectLst/>
          </c:spPr>
          <c:marker>
            <c:symbol val="none"/>
          </c:marker>
          <c:cat>
            <c:strRef>
              <c:f>individual_returns!$A$3:$A$13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individual_returns!$F$3:$F$13</c:f>
              <c:numCache>
                <c:formatCode>General</c:formatCode>
                <c:ptCount val="11"/>
                <c:pt idx="0">
                  <c:v>100</c:v>
                </c:pt>
                <c:pt idx="1">
                  <c:v>69.900000000000006</c:v>
                </c:pt>
                <c:pt idx="2">
                  <c:v>81.643200000000007</c:v>
                </c:pt>
                <c:pt idx="3">
                  <c:v>91.358740800000007</c:v>
                </c:pt>
                <c:pt idx="4">
                  <c:v>88.800696057600007</c:v>
                </c:pt>
                <c:pt idx="5">
                  <c:v>96.881559398841603</c:v>
                </c:pt>
                <c:pt idx="6">
                  <c:v>110.83250395227481</c:v>
                </c:pt>
                <c:pt idx="7">
                  <c:v>108.50502136927703</c:v>
                </c:pt>
                <c:pt idx="8">
                  <c:v>103.07977030081318</c:v>
                </c:pt>
                <c:pt idx="9">
                  <c:v>107.61528019404896</c:v>
                </c:pt>
                <c:pt idx="10">
                  <c:v>126.98603062897777</c:v>
                </c:pt>
              </c:numCache>
            </c:numRef>
          </c:val>
          <c:smooth val="0"/>
        </c:ser>
        <c:ser>
          <c:idx val="5"/>
          <c:order val="5"/>
          <c:tx>
            <c:v>S&amp;P 500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individual_returns!$A$3:$A$13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individual_returns!$G$3:$G$13</c:f>
              <c:numCache>
                <c:formatCode>General</c:formatCode>
                <c:ptCount val="11"/>
                <c:pt idx="0">
                  <c:v>100</c:v>
                </c:pt>
                <c:pt idx="1">
                  <c:v>63</c:v>
                </c:pt>
                <c:pt idx="2">
                  <c:v>79.757999999999996</c:v>
                </c:pt>
                <c:pt idx="3">
                  <c:v>91.801457999999997</c:v>
                </c:pt>
                <c:pt idx="4">
                  <c:v>93.729288617999984</c:v>
                </c:pt>
                <c:pt idx="5">
                  <c:v>108.72597479687997</c:v>
                </c:pt>
                <c:pt idx="6">
                  <c:v>143.84446465627218</c:v>
                </c:pt>
                <c:pt idx="7">
                  <c:v>163.4073118495252</c:v>
                </c:pt>
                <c:pt idx="8">
                  <c:v>165.69501421541855</c:v>
                </c:pt>
                <c:pt idx="9">
                  <c:v>185.41272090705337</c:v>
                </c:pt>
                <c:pt idx="10">
                  <c:v>225.83269406479099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89760"/>
        <c:axId val="366312672"/>
      </c:lineChart>
      <c:catAx>
        <c:axId val="409689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6312672"/>
        <c:crosses val="autoZero"/>
        <c:auto val="1"/>
        <c:lblAlgn val="ctr"/>
        <c:lblOffset val="100"/>
        <c:noMultiLvlLbl val="0"/>
      </c:catAx>
      <c:valAx>
        <c:axId val="36631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solidFill>
                  <a:sysClr val="windowText" lastClr="000000"/>
                </a:solidFill>
                <a:effectLst/>
              </a:rPr>
              <a:t>S&amp;P 500 Vs. Actively Managed Funds</a:t>
            </a:r>
            <a:endParaRPr lang="en-US" sz="20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n-US" sz="1400" b="0" i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</a:rPr>
              <a:t>2008 - 2017</a:t>
            </a:r>
            <a:endParaRPr lang="en-US" sz="1400">
              <a:solidFill>
                <a:schemeClr val="tx1">
                  <a:lumMod val="65000"/>
                  <a:lumOff val="3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4540880503144654"/>
          <c:y val="0.19357170854729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 Fund Average</c:v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average_returns!$A$3:$A$13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average_returns!$B$3:$B$13</c:f>
              <c:numCache>
                <c:formatCode>General</c:formatCode>
                <c:ptCount val="11"/>
                <c:pt idx="0">
                  <c:v>100</c:v>
                </c:pt>
                <c:pt idx="1">
                  <c:v>76.099999999999994</c:v>
                </c:pt>
                <c:pt idx="2">
                  <c:v>88.290499999999994</c:v>
                </c:pt>
                <c:pt idx="3">
                  <c:v>95.888785240000004</c:v>
                </c:pt>
                <c:pt idx="4">
                  <c:v>94.078737344840007</c:v>
                </c:pt>
                <c:pt idx="5">
                  <c:v>100.43331585704436</c:v>
                </c:pt>
                <c:pt idx="6">
                  <c:v>112.9249161419993</c:v>
                </c:pt>
                <c:pt idx="7">
                  <c:v>119.51785336535656</c:v>
                </c:pt>
                <c:pt idx="8">
                  <c:v>121.37127455421337</c:v>
                </c:pt>
                <c:pt idx="9">
                  <c:v>121.98025126220352</c:v>
                </c:pt>
                <c:pt idx="10">
                  <c:v>136.29549849464803</c:v>
                </c:pt>
              </c:numCache>
            </c:numRef>
          </c:val>
          <c:smooth val="0"/>
        </c:ser>
        <c:ser>
          <c:idx val="1"/>
          <c:order val="1"/>
          <c:tx>
            <c:v>S&amp;P 500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average_returns!$A$3:$A$13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average_returns!$C$3:$C$13</c:f>
              <c:numCache>
                <c:formatCode>General</c:formatCode>
                <c:ptCount val="11"/>
                <c:pt idx="0">
                  <c:v>100</c:v>
                </c:pt>
                <c:pt idx="1">
                  <c:v>63</c:v>
                </c:pt>
                <c:pt idx="2">
                  <c:v>79.757999999999996</c:v>
                </c:pt>
                <c:pt idx="3">
                  <c:v>91.801457999999997</c:v>
                </c:pt>
                <c:pt idx="4">
                  <c:v>93.729288617999984</c:v>
                </c:pt>
                <c:pt idx="5">
                  <c:v>108.72597479687997</c:v>
                </c:pt>
                <c:pt idx="6">
                  <c:v>143.84446465627218</c:v>
                </c:pt>
                <c:pt idx="7">
                  <c:v>163.4073118495252</c:v>
                </c:pt>
                <c:pt idx="8">
                  <c:v>165.69501421541855</c:v>
                </c:pt>
                <c:pt idx="9">
                  <c:v>185.41272090705337</c:v>
                </c:pt>
                <c:pt idx="10">
                  <c:v>225.83269406479099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3226136"/>
        <c:axId val="493235152"/>
      </c:lineChart>
      <c:catAx>
        <c:axId val="49322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235152"/>
        <c:crosses val="autoZero"/>
        <c:auto val="1"/>
        <c:lblAlgn val="ctr"/>
        <c:lblOffset val="100"/>
        <c:noMultiLvlLbl val="0"/>
      </c:catAx>
      <c:valAx>
        <c:axId val="49323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lgDash"/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226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0" i="0" baseline="0">
                <a:solidFill>
                  <a:sysClr val="windowText" lastClr="000000"/>
                </a:solidFill>
                <a:effectLst/>
              </a:rPr>
              <a:t>S&amp;P 500 Vs. Actively Managed Funds</a:t>
            </a:r>
          </a:p>
          <a:p>
            <a:pPr>
              <a:defRPr/>
            </a:pPr>
            <a:r>
              <a:rPr lang="en-US" sz="1400" b="0" i="0" baseline="0">
                <a:solidFill>
                  <a:sysClr val="windowText" lastClr="000000"/>
                </a:solidFill>
                <a:effectLst/>
              </a:rPr>
              <a:t>(with fees)</a:t>
            </a:r>
            <a:endParaRPr lang="en-US" sz="1400">
              <a:solidFill>
                <a:sysClr val="windowText" lastClr="000000"/>
              </a:solidFill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2008 - 2017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12414885042251646"/>
          <c:y val="0.235119047619047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 Fund Average</c:v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returns_with_fees!$I$2:$I$12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returns_with_fees!$J$2:$J$12</c:f>
              <c:numCache>
                <c:formatCode>General</c:formatCode>
                <c:ptCount val="11"/>
                <c:pt idx="0">
                  <c:v>100</c:v>
                </c:pt>
                <c:pt idx="1">
                  <c:v>74.099999999999994</c:v>
                </c:pt>
                <c:pt idx="2">
                  <c:v>84.548099999999991</c:v>
                </c:pt>
                <c:pt idx="3">
                  <c:v>90.094455359999998</c:v>
                </c:pt>
                <c:pt idx="4">
                  <c:v>86.346526017024004</c:v>
                </c:pt>
                <c:pt idx="5">
                  <c:v>90.491159265841162</c:v>
                </c:pt>
                <c:pt idx="6">
                  <c:v>100.1013203798735</c:v>
                </c:pt>
                <c:pt idx="7">
                  <c:v>103.34460316018139</c:v>
                </c:pt>
                <c:pt idx="8">
                  <c:v>102.49717741426791</c:v>
                </c:pt>
                <c:pt idx="9">
                  <c:v>101.24671184981385</c:v>
                </c:pt>
                <c:pt idx="10">
                  <c:v>113.49756398364133</c:v>
                </c:pt>
              </c:numCache>
            </c:numRef>
          </c:val>
          <c:smooth val="0"/>
        </c:ser>
        <c:ser>
          <c:idx val="1"/>
          <c:order val="1"/>
          <c:tx>
            <c:v>S&amp;P 500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returns_with_fees!$I$2:$I$12</c:f>
              <c:strCache>
                <c:ptCount val="11"/>
                <c:pt idx="0">
                  <c:v>START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strCache>
            </c:strRef>
          </c:cat>
          <c:val>
            <c:numRef>
              <c:f>returns_with_fees!$K$2:$K$12</c:f>
              <c:numCache>
                <c:formatCode>General</c:formatCode>
                <c:ptCount val="11"/>
                <c:pt idx="0">
                  <c:v>100</c:v>
                </c:pt>
                <c:pt idx="1">
                  <c:v>62.6</c:v>
                </c:pt>
                <c:pt idx="2">
                  <c:v>79.001199999999997</c:v>
                </c:pt>
                <c:pt idx="3">
                  <c:v>90.614376399999998</c:v>
                </c:pt>
                <c:pt idx="4">
                  <c:v>92.154820798799989</c:v>
                </c:pt>
                <c:pt idx="5">
                  <c:v>106.53097284341278</c:v>
                </c:pt>
                <c:pt idx="6">
                  <c:v>140.51435318046146</c:v>
                </c:pt>
                <c:pt idx="7">
                  <c:v>159.06224780028239</c:v>
                </c:pt>
                <c:pt idx="8">
                  <c:v>160.65287027828521</c:v>
                </c:pt>
                <c:pt idx="9">
                  <c:v>179.127950360288</c:v>
                </c:pt>
                <c:pt idx="10">
                  <c:v>217.46133173738963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8200688"/>
        <c:axId val="488199512"/>
      </c:lineChart>
      <c:catAx>
        <c:axId val="48820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199512"/>
        <c:crosses val="autoZero"/>
        <c:auto val="1"/>
        <c:lblAlgn val="ctr"/>
        <c:lblOffset val="100"/>
        <c:noMultiLvlLbl val="0"/>
      </c:catAx>
      <c:valAx>
        <c:axId val="48819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820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380999</xdr:colOff>
      <xdr:row>15</xdr:row>
      <xdr:rowOff>28575</xdr:rowOff>
    </xdr:from>
    <xdr:to>
      <xdr:col>11</xdr:col>
      <xdr:colOff>428624</xdr:colOff>
      <xdr:row>41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561975</xdr:colOff>
      <xdr:row>18</xdr:row>
      <xdr:rowOff>152400</xdr:rowOff>
    </xdr:from>
    <xdr:ext cx="470642" cy="264560"/>
    <xdr:sp macro="" textlink="">
      <xdr:nvSpPr>
        <xdr:cNvPr id="3" name="TextBox 2"/>
        <xdr:cNvSpPr txBox="1"/>
      </xdr:nvSpPr>
      <xdr:spPr>
        <a:xfrm>
          <a:off x="8839200" y="3581400"/>
          <a:ext cx="4706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$226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0.92689</cdr:x>
      <cdr:y>0.52694</cdr:y>
    </cdr:from>
    <cdr:to>
      <cdr:x>0.99819</cdr:x>
      <cdr:y>0.57915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6118225" y="267017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$103</a:t>
          </a:r>
        </a:p>
      </cdr:txBody>
    </cdr:sp>
  </cdr:relSizeAnchor>
  <cdr:relSizeAnchor xmlns:cdr="http://schemas.openxmlformats.org/drawingml/2006/chartDrawing">
    <cdr:from>
      <cdr:x>0.92545</cdr:x>
      <cdr:y>0.47807</cdr:y>
    </cdr:from>
    <cdr:to>
      <cdr:x>0.99675</cdr:x>
      <cdr:y>0.53028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108700" y="242252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$122</a:t>
          </a:r>
        </a:p>
      </cdr:txBody>
    </cdr:sp>
  </cdr:relSizeAnchor>
  <cdr:relSizeAnchor xmlns:cdr="http://schemas.openxmlformats.org/drawingml/2006/chartDrawing">
    <cdr:from>
      <cdr:x>0.924</cdr:x>
      <cdr:y>0.448</cdr:y>
    </cdr:from>
    <cdr:to>
      <cdr:x>0.9953</cdr:x>
      <cdr:y>0.5002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6099175" y="227012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$127</a:t>
          </a:r>
        </a:p>
      </cdr:txBody>
    </cdr:sp>
  </cdr:relSizeAnchor>
  <cdr:relSizeAnchor xmlns:cdr="http://schemas.openxmlformats.org/drawingml/2006/chartDrawing">
    <cdr:from>
      <cdr:x>0.924</cdr:x>
      <cdr:y>0.401</cdr:y>
    </cdr:from>
    <cdr:to>
      <cdr:x>0.9953</cdr:x>
      <cdr:y>0.45321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6099175" y="2032000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$142</a:t>
          </a:r>
        </a:p>
      </cdr:txBody>
    </cdr:sp>
  </cdr:relSizeAnchor>
  <cdr:relSizeAnchor xmlns:cdr="http://schemas.openxmlformats.org/drawingml/2006/chartDrawing">
    <cdr:from>
      <cdr:x>0.924</cdr:x>
      <cdr:y>0.26003</cdr:y>
    </cdr:from>
    <cdr:to>
      <cdr:x>0.9953</cdr:x>
      <cdr:y>0.31223</cdr:y>
    </cdr:to>
    <cdr:sp macro="" textlink="">
      <cdr:nvSpPr>
        <cdr:cNvPr id="6" name="TextBox 2"/>
        <cdr:cNvSpPr txBox="1"/>
      </cdr:nvSpPr>
      <cdr:spPr>
        <a:xfrm xmlns:a="http://schemas.openxmlformats.org/drawingml/2006/main">
          <a:off x="6099175" y="131762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$188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0</xdr:row>
      <xdr:rowOff>0</xdr:rowOff>
    </xdr:from>
    <xdr:to>
      <xdr:col>15</xdr:col>
      <xdr:colOff>19051</xdr:colOff>
      <xdr:row>23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0.92034</cdr:x>
      <cdr:y>0.1914</cdr:y>
    </cdr:from>
    <cdr:to>
      <cdr:x>0.99803</cdr:x>
      <cdr:y>0.25159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5575300" y="84137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$226</a:t>
          </a:r>
        </a:p>
      </cdr:txBody>
    </cdr:sp>
  </cdr:relSizeAnchor>
  <cdr:relSizeAnchor xmlns:cdr="http://schemas.openxmlformats.org/drawingml/2006/chartDrawing">
    <cdr:from>
      <cdr:x>0.91876</cdr:x>
      <cdr:y>0.44059</cdr:y>
    </cdr:from>
    <cdr:to>
      <cdr:x>0.99645</cdr:x>
      <cdr:y>0.50078</cdr:y>
    </cdr:to>
    <cdr:sp macro="" textlink="">
      <cdr:nvSpPr>
        <cdr:cNvPr id="8" name="TextBox 2"/>
        <cdr:cNvSpPr txBox="1"/>
      </cdr:nvSpPr>
      <cdr:spPr>
        <a:xfrm xmlns:a="http://schemas.openxmlformats.org/drawingml/2006/main">
          <a:off x="5565775" y="1936750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$136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133350</xdr:colOff>
      <xdr:row>0</xdr:row>
      <xdr:rowOff>161926</xdr:rowOff>
    </xdr:from>
    <xdr:to>
      <xdr:col>21</xdr:col>
      <xdr:colOff>90487</xdr:colOff>
      <xdr:row>23</xdr:row>
      <xdr:rowOff>47626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0.91634</cdr:x>
      <cdr:y>0.25967</cdr:y>
    </cdr:from>
    <cdr:to>
      <cdr:x>0.99409</cdr:x>
      <cdr:y>0.32167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5546725" y="110807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$217</a:t>
          </a:r>
        </a:p>
      </cdr:txBody>
    </cdr:sp>
  </cdr:relSizeAnchor>
  <cdr:relSizeAnchor xmlns:cdr="http://schemas.openxmlformats.org/drawingml/2006/chartDrawing">
    <cdr:from>
      <cdr:x>0.91634</cdr:x>
      <cdr:y>0.5186</cdr:y>
    </cdr:from>
    <cdr:to>
      <cdr:x>0.99409</cdr:x>
      <cdr:y>0.5806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546725" y="2212975"/>
          <a:ext cx="470642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$113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sqref="A1:G12"/>
    </sheetView>
  </sheetViews>
  <sheetFormatPr defaultRowHeight="15" x14ac:dyDescent="0.25"/>
  <cols>
    <col min="2" max="2" width="15.28515625" bestFit="1" customWidth="1"/>
    <col min="3" max="4" width="15.140625" bestFit="1" customWidth="1"/>
    <col min="5" max="5" width="15.28515625" bestFit="1" customWidth="1"/>
    <col min="6" max="6" width="15" bestFit="1" customWidth="1"/>
    <col min="7" max="7" width="8" bestFit="1" customWidth="1"/>
    <col min="19" max="19" width="12" customWidth="1"/>
  </cols>
  <sheetData>
    <row r="1" spans="1:8" x14ac:dyDescent="0.25">
      <c r="A1" s="2" t="s">
        <v>7</v>
      </c>
    </row>
    <row r="2" spans="1: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6</v>
      </c>
    </row>
    <row r="3" spans="1:8" x14ac:dyDescent="0.25">
      <c r="A3">
        <v>2008</v>
      </c>
      <c r="B3">
        <v>-0.16500000000000001</v>
      </c>
      <c r="C3">
        <v>-0.223</v>
      </c>
      <c r="D3">
        <v>-0.21299999999999999</v>
      </c>
      <c r="E3">
        <v>-0.29299999999999998</v>
      </c>
      <c r="F3">
        <v>-0.30099999999999999</v>
      </c>
      <c r="G3">
        <v>-0.37</v>
      </c>
    </row>
    <row r="4" spans="1:8" x14ac:dyDescent="0.25">
      <c r="A4">
        <v>2009</v>
      </c>
      <c r="B4">
        <v>0.113</v>
      </c>
      <c r="C4">
        <v>0.14499999999999999</v>
      </c>
      <c r="D4">
        <v>0.214</v>
      </c>
      <c r="E4">
        <v>0.16500000000000001</v>
      </c>
      <c r="F4">
        <v>0.16800000000000001</v>
      </c>
      <c r="G4">
        <v>0.26600000000000001</v>
      </c>
    </row>
    <row r="5" spans="1:8" x14ac:dyDescent="0.25">
      <c r="A5">
        <v>2010</v>
      </c>
      <c r="B5">
        <v>5.9000000000000004E-2</v>
      </c>
      <c r="C5">
        <v>6.8000000000000005E-2</v>
      </c>
      <c r="D5">
        <v>0.13300000000000001</v>
      </c>
      <c r="E5">
        <v>4.9000000000000002E-2</v>
      </c>
      <c r="F5">
        <v>0.11900000000000001</v>
      </c>
      <c r="G5">
        <v>0.151</v>
      </c>
    </row>
    <row r="6" spans="1:8" x14ac:dyDescent="0.25">
      <c r="A6">
        <v>2011</v>
      </c>
      <c r="B6">
        <v>-6.3E-2</v>
      </c>
      <c r="C6">
        <v>-1.3000000000000001E-2</v>
      </c>
      <c r="D6">
        <v>5.9000000000000004E-2</v>
      </c>
      <c r="E6">
        <v>-6.3E-2</v>
      </c>
      <c r="F6">
        <v>-2.7999999999999997E-2</v>
      </c>
      <c r="G6">
        <v>2.1000000000000001E-2</v>
      </c>
    </row>
    <row r="7" spans="1:8" x14ac:dyDescent="0.25">
      <c r="A7">
        <v>2012</v>
      </c>
      <c r="B7">
        <v>3.4000000000000002E-2</v>
      </c>
      <c r="C7">
        <v>9.6000000000000002E-2</v>
      </c>
      <c r="D7">
        <v>5.7000000000000002E-2</v>
      </c>
      <c r="E7">
        <v>6.2E-2</v>
      </c>
      <c r="F7">
        <v>9.0999999999999998E-2</v>
      </c>
      <c r="G7">
        <v>0.16</v>
      </c>
    </row>
    <row r="8" spans="1:8" x14ac:dyDescent="0.25">
      <c r="A8">
        <v>2013</v>
      </c>
      <c r="B8">
        <v>0.105</v>
      </c>
      <c r="C8">
        <v>0.152</v>
      </c>
      <c r="D8">
        <v>8.8000000000000009E-2</v>
      </c>
      <c r="E8">
        <v>0.14199999999999999</v>
      </c>
      <c r="F8">
        <v>0.14400000000000002</v>
      </c>
      <c r="G8">
        <v>0.32299999999999995</v>
      </c>
    </row>
    <row r="9" spans="1:8" x14ac:dyDescent="0.25">
      <c r="A9">
        <v>2014</v>
      </c>
      <c r="B9">
        <v>4.7E-2</v>
      </c>
      <c r="C9">
        <v>0.04</v>
      </c>
      <c r="D9">
        <v>0.18899999999999997</v>
      </c>
      <c r="E9">
        <v>6.9999999999999993E-3</v>
      </c>
      <c r="F9">
        <v>-2.1000000000000001E-2</v>
      </c>
      <c r="G9">
        <v>0.13600000000000001</v>
      </c>
    </row>
    <row r="10" spans="1:8" x14ac:dyDescent="0.25">
      <c r="A10">
        <v>2015</v>
      </c>
      <c r="B10">
        <v>1.6E-2</v>
      </c>
      <c r="C10">
        <v>2.5000000000000001E-2</v>
      </c>
      <c r="D10">
        <v>5.4000000000000006E-2</v>
      </c>
      <c r="E10">
        <v>1.3999999999999999E-2</v>
      </c>
      <c r="F10">
        <v>-0.05</v>
      </c>
      <c r="G10">
        <v>1.3999999999999999E-2</v>
      </c>
    </row>
    <row r="11" spans="1:8" x14ac:dyDescent="0.25">
      <c r="A11">
        <v>2016</v>
      </c>
      <c r="B11">
        <v>-3.2000000000000001E-2</v>
      </c>
      <c r="C11">
        <v>1.9E-2</v>
      </c>
      <c r="D11">
        <v>-1.7000000000000001E-2</v>
      </c>
      <c r="E11">
        <v>2.5000000000000001E-2</v>
      </c>
      <c r="F11">
        <v>4.4000000000000004E-2</v>
      </c>
      <c r="G11">
        <v>0.11900000000000001</v>
      </c>
    </row>
    <row r="12" spans="1:8" x14ac:dyDescent="0.25">
      <c r="A12">
        <v>2017</v>
      </c>
      <c r="B12">
        <v>0.122</v>
      </c>
      <c r="C12">
        <v>0.106</v>
      </c>
      <c r="D12">
        <v>0.156</v>
      </c>
      <c r="E12" t="s">
        <v>5</v>
      </c>
      <c r="F12">
        <v>0.18</v>
      </c>
      <c r="G12">
        <v>0.218</v>
      </c>
    </row>
    <row r="15" spans="1:8" x14ac:dyDescent="0.25">
      <c r="H15" s="1"/>
    </row>
    <row r="16" spans="1:8" x14ac:dyDescent="0.25">
      <c r="H16" s="1"/>
    </row>
    <row r="17" spans="3:8" x14ac:dyDescent="0.25">
      <c r="H17" s="1"/>
    </row>
    <row r="18" spans="3:8" x14ac:dyDescent="0.25">
      <c r="H18" s="1"/>
    </row>
    <row r="19" spans="3:8" x14ac:dyDescent="0.25">
      <c r="H19" s="1"/>
    </row>
    <row r="20" spans="3:8" x14ac:dyDescent="0.25">
      <c r="H20" s="1"/>
    </row>
    <row r="21" spans="3:8" x14ac:dyDescent="0.25">
      <c r="H21" s="1"/>
    </row>
    <row r="22" spans="3:8" x14ac:dyDescent="0.25">
      <c r="H22" s="1"/>
    </row>
    <row r="23" spans="3:8" x14ac:dyDescent="0.25">
      <c r="H23" s="1"/>
    </row>
    <row r="24" spans="3:8" x14ac:dyDescent="0.25">
      <c r="C24" s="1"/>
      <c r="D24" s="1"/>
      <c r="E24" s="1"/>
      <c r="F24" s="1"/>
      <c r="G24" s="1"/>
      <c r="H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C4" sqref="C4"/>
    </sheetView>
  </sheetViews>
  <sheetFormatPr defaultRowHeight="15" x14ac:dyDescent="0.25"/>
  <cols>
    <col min="2" max="2" width="15.28515625" bestFit="1" customWidth="1"/>
    <col min="3" max="4" width="15.140625" bestFit="1" customWidth="1"/>
    <col min="5" max="5" width="15.28515625" bestFit="1" customWidth="1"/>
    <col min="6" max="6" width="15" bestFit="1" customWidth="1"/>
    <col min="7" max="7" width="12" bestFit="1" customWidth="1"/>
    <col min="8" max="8" width="8.85546875" customWidth="1"/>
  </cols>
  <sheetData>
    <row r="1" spans="1:7" x14ac:dyDescent="0.25">
      <c r="A1" s="2" t="s">
        <v>8</v>
      </c>
    </row>
    <row r="2" spans="1:7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6</v>
      </c>
    </row>
    <row r="3" spans="1:7" x14ac:dyDescent="0.25">
      <c r="A3" t="s">
        <v>11</v>
      </c>
      <c r="B3">
        <v>100</v>
      </c>
      <c r="C3">
        <v>100</v>
      </c>
      <c r="D3">
        <v>100</v>
      </c>
      <c r="E3">
        <v>100</v>
      </c>
      <c r="F3">
        <v>100</v>
      </c>
      <c r="G3">
        <v>100</v>
      </c>
    </row>
    <row r="4" spans="1:7" x14ac:dyDescent="0.25">
      <c r="A4">
        <v>2008</v>
      </c>
      <c r="B4">
        <f>100*(1+raw_data!B3)</f>
        <v>83.5</v>
      </c>
      <c r="C4">
        <f>100*(1+raw_data!C3)</f>
        <v>77.7</v>
      </c>
      <c r="D4">
        <f>100*(1+raw_data!D3)</f>
        <v>78.7</v>
      </c>
      <c r="E4">
        <f>100*(1+raw_data!E3)</f>
        <v>70.7</v>
      </c>
      <c r="F4">
        <f>100*(1+raw_data!F3)</f>
        <v>69.900000000000006</v>
      </c>
      <c r="G4">
        <f>100*(1+raw_data!G3)</f>
        <v>63</v>
      </c>
    </row>
    <row r="5" spans="1:7" x14ac:dyDescent="0.25">
      <c r="A5">
        <v>2009</v>
      </c>
      <c r="B5">
        <f>B4*(1+raw_data!B4)</f>
        <v>92.935500000000005</v>
      </c>
      <c r="C5">
        <f>C4*(1+raw_data!C4)</f>
        <v>88.966500000000011</v>
      </c>
      <c r="D5">
        <f>D4*(1+raw_data!D4)</f>
        <v>95.541799999999995</v>
      </c>
      <c r="E5">
        <f>E4*(1+raw_data!E4)</f>
        <v>82.365500000000011</v>
      </c>
      <c r="F5">
        <f>F4*(1+raw_data!F4)</f>
        <v>81.643200000000007</v>
      </c>
      <c r="G5">
        <f>G4*(1+raw_data!G4)</f>
        <v>79.757999999999996</v>
      </c>
    </row>
    <row r="6" spans="1:7" x14ac:dyDescent="0.25">
      <c r="A6">
        <v>2010</v>
      </c>
      <c r="B6">
        <f>B5*(1+raw_data!B5)</f>
        <v>98.418694500000001</v>
      </c>
      <c r="C6">
        <f>C5*(1+raw_data!C5)</f>
        <v>95.016222000000013</v>
      </c>
      <c r="D6">
        <f>D5*(1+raw_data!D5)</f>
        <v>108.2488594</v>
      </c>
      <c r="E6">
        <f>E5*(1+raw_data!E5)</f>
        <v>86.4014095</v>
      </c>
      <c r="F6">
        <f>F5*(1+raw_data!F5)</f>
        <v>91.358740800000007</v>
      </c>
      <c r="G6">
        <f>G5*(1+raw_data!G5)</f>
        <v>91.801457999999997</v>
      </c>
    </row>
    <row r="7" spans="1:7" x14ac:dyDescent="0.25">
      <c r="A7">
        <v>2011</v>
      </c>
      <c r="B7">
        <f>B6*(1+raw_data!B6)</f>
        <v>92.218316746500008</v>
      </c>
      <c r="C7">
        <f>C6*(1+raw_data!C6)</f>
        <v>93.781011114000009</v>
      </c>
      <c r="D7">
        <f>D6*(1+raw_data!D6)</f>
        <v>114.63554210459999</v>
      </c>
      <c r="E7">
        <f>E6*(1+raw_data!E6)</f>
        <v>80.958120701500007</v>
      </c>
      <c r="F7">
        <f>F6*(1+raw_data!F6)</f>
        <v>88.800696057600007</v>
      </c>
      <c r="G7">
        <f>G6*(1+raw_data!G6)</f>
        <v>93.729288617999984</v>
      </c>
    </row>
    <row r="8" spans="1:7" x14ac:dyDescent="0.25">
      <c r="A8">
        <v>2012</v>
      </c>
      <c r="B8">
        <f>B7*(1+raw_data!B7)</f>
        <v>95.353739515881017</v>
      </c>
      <c r="C8">
        <f>C7*(1+raw_data!C7)</f>
        <v>102.78398818094402</v>
      </c>
      <c r="D8">
        <f>D7*(1+raw_data!D7)</f>
        <v>121.16976800456219</v>
      </c>
      <c r="E8">
        <f>E7*(1+raw_data!E7)</f>
        <v>85.977524184993015</v>
      </c>
      <c r="F8">
        <f>F7*(1+raw_data!F7)</f>
        <v>96.881559398841603</v>
      </c>
      <c r="G8">
        <f>G7*(1+raw_data!G7)</f>
        <v>108.72597479687997</v>
      </c>
    </row>
    <row r="9" spans="1:7" x14ac:dyDescent="0.25">
      <c r="A9">
        <v>2013</v>
      </c>
      <c r="B9">
        <f>B8*(1+raw_data!B8)</f>
        <v>105.36588216504852</v>
      </c>
      <c r="C9">
        <f>C8*(1+raw_data!C8)</f>
        <v>118.40715438444751</v>
      </c>
      <c r="D9">
        <f>D8*(1+raw_data!D8)</f>
        <v>131.83270758896367</v>
      </c>
      <c r="E9">
        <f>E8*(1+raw_data!E8)</f>
        <v>98.186332619262018</v>
      </c>
      <c r="F9">
        <f>F8*(1+raw_data!F8)</f>
        <v>110.83250395227481</v>
      </c>
      <c r="G9">
        <f>G8*(1+raw_data!G8)</f>
        <v>143.84446465627218</v>
      </c>
    </row>
    <row r="10" spans="1:7" x14ac:dyDescent="0.25">
      <c r="A10">
        <v>2014</v>
      </c>
      <c r="B10">
        <f>B9*(1+raw_data!B9)</f>
        <v>110.31807862680579</v>
      </c>
      <c r="C10">
        <f>C9*(1+raw_data!C9)</f>
        <v>123.14344055982541</v>
      </c>
      <c r="D10">
        <f>D9*(1+raw_data!D9)</f>
        <v>156.74908932327781</v>
      </c>
      <c r="E10">
        <f>E9*(1+raw_data!E9)</f>
        <v>98.873636947596836</v>
      </c>
      <c r="F10">
        <f>F9*(1+raw_data!F9)</f>
        <v>108.50502136927703</v>
      </c>
      <c r="G10">
        <f>G9*(1+raw_data!G9)</f>
        <v>163.4073118495252</v>
      </c>
    </row>
    <row r="11" spans="1:7" x14ac:dyDescent="0.25">
      <c r="A11">
        <v>2015</v>
      </c>
      <c r="B11">
        <f>B10*(1+raw_data!B10)</f>
        <v>112.08316788483468</v>
      </c>
      <c r="C11">
        <f>C10*(1+raw_data!C10)</f>
        <v>126.22202657382103</v>
      </c>
      <c r="D11">
        <f>D10*(1+raw_data!D10)</f>
        <v>165.21354014673483</v>
      </c>
      <c r="E11">
        <f>E10*(1+raw_data!E10)</f>
        <v>100.25786786486319</v>
      </c>
      <c r="F11">
        <f>F10*(1+raw_data!F10)</f>
        <v>103.07977030081318</v>
      </c>
      <c r="G11">
        <f>G10*(1+raw_data!G10)</f>
        <v>165.69501421541855</v>
      </c>
    </row>
    <row r="12" spans="1:7" x14ac:dyDescent="0.25">
      <c r="A12">
        <v>2016</v>
      </c>
      <c r="B12">
        <f>B11*(1+raw_data!B11)</f>
        <v>108.49650651251997</v>
      </c>
      <c r="C12">
        <f>C11*(1+raw_data!C11)</f>
        <v>128.62024507872363</v>
      </c>
      <c r="D12">
        <f>D11*(1+raw_data!D11)</f>
        <v>162.40490996424035</v>
      </c>
      <c r="E12">
        <f>E11*(1+raw_data!E11)</f>
        <v>102.76431456148475</v>
      </c>
      <c r="F12">
        <f>F11*(1+raw_data!F11)</f>
        <v>107.61528019404896</v>
      </c>
      <c r="G12">
        <f>G11*(1+raw_data!G11)</f>
        <v>185.41272090705337</v>
      </c>
    </row>
    <row r="13" spans="1:7" x14ac:dyDescent="0.25">
      <c r="A13">
        <v>2017</v>
      </c>
      <c r="B13">
        <f>B12*(1+raw_data!B12)</f>
        <v>121.7330803070474</v>
      </c>
      <c r="C13">
        <f>C12*(1+raw_data!C12)</f>
        <v>142.25399105706833</v>
      </c>
      <c r="D13">
        <f>D12*(1+raw_data!D12)</f>
        <v>187.74007591866183</v>
      </c>
      <c r="E13">
        <f>E12</f>
        <v>102.76431456148475</v>
      </c>
      <c r="F13">
        <f>F12*(1+raw_data!F12)</f>
        <v>126.98603062897777</v>
      </c>
      <c r="G13">
        <f>G12*(1+raw_data!G12)</f>
        <v>225.83269406479099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5" sqref="B5"/>
    </sheetView>
  </sheetViews>
  <sheetFormatPr defaultRowHeight="15" x14ac:dyDescent="0.25"/>
  <cols>
    <col min="2" max="3" width="12" bestFit="1" customWidth="1"/>
  </cols>
  <sheetData>
    <row r="1" spans="1:3" x14ac:dyDescent="0.25">
      <c r="A1" s="2" t="s">
        <v>9</v>
      </c>
    </row>
    <row r="2" spans="1:3" x14ac:dyDescent="0.25">
      <c r="B2" t="s">
        <v>10</v>
      </c>
      <c r="C2" t="s">
        <v>6</v>
      </c>
    </row>
    <row r="3" spans="1:3" x14ac:dyDescent="0.25">
      <c r="A3" t="s">
        <v>11</v>
      </c>
      <c r="B3">
        <v>100</v>
      </c>
      <c r="C3">
        <v>100</v>
      </c>
    </row>
    <row r="4" spans="1:3" x14ac:dyDescent="0.25">
      <c r="A4">
        <v>2008</v>
      </c>
      <c r="B4">
        <f>AVERAGE(individual_returns!B4:F4)</f>
        <v>76.099999999999994</v>
      </c>
      <c r="C4">
        <f>individual_returns!G4</f>
        <v>63</v>
      </c>
    </row>
    <row r="5" spans="1:3" x14ac:dyDescent="0.25">
      <c r="A5">
        <v>2009</v>
      </c>
      <c r="B5">
        <f>AVERAGE(individual_returns!B5:F5)</f>
        <v>88.290499999999994</v>
      </c>
      <c r="C5">
        <f>individual_returns!G5</f>
        <v>79.757999999999996</v>
      </c>
    </row>
    <row r="6" spans="1:3" x14ac:dyDescent="0.25">
      <c r="A6">
        <v>2010</v>
      </c>
      <c r="B6">
        <f>AVERAGE(individual_returns!B6:F6)</f>
        <v>95.888785240000004</v>
      </c>
      <c r="C6">
        <f>individual_returns!G6</f>
        <v>91.801457999999997</v>
      </c>
    </row>
    <row r="7" spans="1:3" x14ac:dyDescent="0.25">
      <c r="A7">
        <v>2011</v>
      </c>
      <c r="B7">
        <f>AVERAGE(individual_returns!B7:F7)</f>
        <v>94.078737344840007</v>
      </c>
      <c r="C7">
        <f>individual_returns!G7</f>
        <v>93.729288617999984</v>
      </c>
    </row>
    <row r="8" spans="1:3" x14ac:dyDescent="0.25">
      <c r="A8">
        <v>2012</v>
      </c>
      <c r="B8">
        <f>AVERAGE(individual_returns!B8:F8)</f>
        <v>100.43331585704436</v>
      </c>
      <c r="C8">
        <f>individual_returns!G8</f>
        <v>108.72597479687997</v>
      </c>
    </row>
    <row r="9" spans="1:3" x14ac:dyDescent="0.25">
      <c r="A9">
        <v>2013</v>
      </c>
      <c r="B9">
        <f>AVERAGE(individual_returns!B9:F9)</f>
        <v>112.9249161419993</v>
      </c>
      <c r="C9">
        <f>individual_returns!G9</f>
        <v>143.84446465627218</v>
      </c>
    </row>
    <row r="10" spans="1:3" x14ac:dyDescent="0.25">
      <c r="A10">
        <v>2014</v>
      </c>
      <c r="B10">
        <f>AVERAGE(individual_returns!B10:F10)</f>
        <v>119.51785336535656</v>
      </c>
      <c r="C10">
        <f>individual_returns!G10</f>
        <v>163.4073118495252</v>
      </c>
    </row>
    <row r="11" spans="1:3" x14ac:dyDescent="0.25">
      <c r="A11">
        <v>2015</v>
      </c>
      <c r="B11">
        <f>AVERAGE(individual_returns!B11:F11)</f>
        <v>121.37127455421337</v>
      </c>
      <c r="C11">
        <f>individual_returns!G11</f>
        <v>165.69501421541855</v>
      </c>
    </row>
    <row r="12" spans="1:3" x14ac:dyDescent="0.25">
      <c r="A12">
        <v>2016</v>
      </c>
      <c r="B12">
        <f>AVERAGE(individual_returns!B12:F12)</f>
        <v>121.98025126220352</v>
      </c>
      <c r="C12">
        <f>individual_returns!G12</f>
        <v>185.41272090705337</v>
      </c>
    </row>
    <row r="13" spans="1:3" x14ac:dyDescent="0.25">
      <c r="A13">
        <v>2017</v>
      </c>
      <c r="B13">
        <f>AVERAGE(individual_returns!B13:F13)</f>
        <v>136.29549849464803</v>
      </c>
      <c r="C13">
        <f>individual_returns!G13</f>
        <v>225.83269406479099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6" sqref="F16"/>
    </sheetView>
  </sheetViews>
  <sheetFormatPr defaultRowHeight="15" x14ac:dyDescent="0.25"/>
  <cols>
    <col min="10" max="10" width="12" bestFit="1" customWidth="1"/>
  </cols>
  <sheetData>
    <row r="1" spans="1:11" x14ac:dyDescent="0.25">
      <c r="A1" s="2" t="s">
        <v>12</v>
      </c>
      <c r="J1" t="s">
        <v>10</v>
      </c>
      <c r="K1" t="s">
        <v>6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6</v>
      </c>
      <c r="I2" t="s">
        <v>11</v>
      </c>
      <c r="J2">
        <v>100</v>
      </c>
      <c r="K2">
        <v>100</v>
      </c>
    </row>
    <row r="3" spans="1:11" x14ac:dyDescent="0.25">
      <c r="A3">
        <v>2008</v>
      </c>
      <c r="B3">
        <f>raw_data!B3-0.02</f>
        <v>-0.185</v>
      </c>
      <c r="C3">
        <f>raw_data!C3-0.02</f>
        <v>-0.24299999999999999</v>
      </c>
      <c r="D3">
        <f>raw_data!D3-0.02</f>
        <v>-0.23299999999999998</v>
      </c>
      <c r="E3">
        <f>raw_data!E3-0.02</f>
        <v>-0.313</v>
      </c>
      <c r="F3">
        <f>raw_data!F3-0.02</f>
        <v>-0.32100000000000001</v>
      </c>
      <c r="G3">
        <f>raw_data!G3-0.004</f>
        <v>-0.374</v>
      </c>
      <c r="I3">
        <v>2008</v>
      </c>
      <c r="J3">
        <f>J2*(1+AVERAGE(B3:F3))</f>
        <v>74.099999999999994</v>
      </c>
      <c r="K3">
        <f>K2*(1+G3)</f>
        <v>62.6</v>
      </c>
    </row>
    <row r="4" spans="1:11" x14ac:dyDescent="0.25">
      <c r="A4">
        <v>2009</v>
      </c>
      <c r="B4">
        <f>raw_data!B4-0.02</f>
        <v>9.2999999999999999E-2</v>
      </c>
      <c r="C4">
        <f>raw_data!C4-0.02</f>
        <v>0.12499999999999999</v>
      </c>
      <c r="D4">
        <f>raw_data!D4-0.02</f>
        <v>0.19400000000000001</v>
      </c>
      <c r="E4">
        <f>raw_data!E4-0.02</f>
        <v>0.14500000000000002</v>
      </c>
      <c r="F4">
        <f>raw_data!F4-0.02</f>
        <v>0.14800000000000002</v>
      </c>
      <c r="G4">
        <f>raw_data!G4-0.004</f>
        <v>0.26200000000000001</v>
      </c>
      <c r="I4">
        <v>2009</v>
      </c>
      <c r="J4">
        <f t="shared" ref="J4:J12" si="0">J3*(1+AVERAGE(B4:F4))</f>
        <v>84.548099999999991</v>
      </c>
      <c r="K4">
        <f t="shared" ref="K4:K12" si="1">K3*(1+G4)</f>
        <v>79.001199999999997</v>
      </c>
    </row>
    <row r="5" spans="1:11" x14ac:dyDescent="0.25">
      <c r="A5">
        <v>2010</v>
      </c>
      <c r="B5">
        <f>raw_data!B5-0.02</f>
        <v>3.9000000000000007E-2</v>
      </c>
      <c r="C5">
        <f>raw_data!C5-0.02</f>
        <v>4.8000000000000001E-2</v>
      </c>
      <c r="D5">
        <f>raw_data!D5-0.02</f>
        <v>0.113</v>
      </c>
      <c r="E5">
        <f>raw_data!E5-0.02</f>
        <v>2.9000000000000001E-2</v>
      </c>
      <c r="F5">
        <f>raw_data!F5-0.02</f>
        <v>9.9000000000000005E-2</v>
      </c>
      <c r="G5">
        <f>raw_data!G5-0.004</f>
        <v>0.14699999999999999</v>
      </c>
      <c r="I5">
        <v>2010</v>
      </c>
      <c r="J5">
        <f t="shared" si="0"/>
        <v>90.094455359999998</v>
      </c>
      <c r="K5">
        <f t="shared" si="1"/>
        <v>90.614376399999998</v>
      </c>
    </row>
    <row r="6" spans="1:11" x14ac:dyDescent="0.25">
      <c r="A6">
        <v>2011</v>
      </c>
      <c r="B6">
        <f>raw_data!B6-0.02</f>
        <v>-8.3000000000000004E-2</v>
      </c>
      <c r="C6">
        <f>raw_data!C6-0.02</f>
        <v>-3.3000000000000002E-2</v>
      </c>
      <c r="D6">
        <f>raw_data!D6-0.02</f>
        <v>3.9000000000000007E-2</v>
      </c>
      <c r="E6">
        <f>raw_data!E6-0.02</f>
        <v>-8.3000000000000004E-2</v>
      </c>
      <c r="F6">
        <f>raw_data!F6-0.02</f>
        <v>-4.8000000000000001E-2</v>
      </c>
      <c r="G6">
        <f>raw_data!G6-0.004</f>
        <v>1.7000000000000001E-2</v>
      </c>
      <c r="I6">
        <v>2011</v>
      </c>
      <c r="J6">
        <f t="shared" si="0"/>
        <v>86.346526017024004</v>
      </c>
      <c r="K6">
        <f t="shared" si="1"/>
        <v>92.154820798799989</v>
      </c>
    </row>
    <row r="7" spans="1:11" x14ac:dyDescent="0.25">
      <c r="A7">
        <v>2012</v>
      </c>
      <c r="B7">
        <f>raw_data!B7-0.02</f>
        <v>1.4000000000000002E-2</v>
      </c>
      <c r="C7">
        <f>raw_data!C7-0.02</f>
        <v>7.5999999999999998E-2</v>
      </c>
      <c r="D7">
        <f>raw_data!D7-0.02</f>
        <v>3.7000000000000005E-2</v>
      </c>
      <c r="E7">
        <f>raw_data!E7-0.02</f>
        <v>4.1999999999999996E-2</v>
      </c>
      <c r="F7">
        <f>raw_data!F7-0.02</f>
        <v>7.0999999999999994E-2</v>
      </c>
      <c r="G7">
        <f>raw_data!G7-0.004</f>
        <v>0.156</v>
      </c>
      <c r="I7">
        <v>2012</v>
      </c>
      <c r="J7">
        <f t="shared" si="0"/>
        <v>90.491159265841162</v>
      </c>
      <c r="K7">
        <f t="shared" si="1"/>
        <v>106.53097284341278</v>
      </c>
    </row>
    <row r="8" spans="1:11" x14ac:dyDescent="0.25">
      <c r="A8">
        <v>2013</v>
      </c>
      <c r="B8">
        <f>raw_data!B8-0.02</f>
        <v>8.4999999999999992E-2</v>
      </c>
      <c r="C8">
        <f>raw_data!C8-0.02</f>
        <v>0.13200000000000001</v>
      </c>
      <c r="D8">
        <f>raw_data!D8-0.02</f>
        <v>6.8000000000000005E-2</v>
      </c>
      <c r="E8">
        <f>raw_data!E8-0.02</f>
        <v>0.12199999999999998</v>
      </c>
      <c r="F8">
        <f>raw_data!F8-0.02</f>
        <v>0.12400000000000001</v>
      </c>
      <c r="G8">
        <f>raw_data!G8-0.004</f>
        <v>0.31899999999999995</v>
      </c>
      <c r="I8">
        <v>2013</v>
      </c>
      <c r="J8">
        <f t="shared" si="0"/>
        <v>100.1013203798735</v>
      </c>
      <c r="K8">
        <f t="shared" si="1"/>
        <v>140.51435318046146</v>
      </c>
    </row>
    <row r="9" spans="1:11" x14ac:dyDescent="0.25">
      <c r="A9">
        <v>2014</v>
      </c>
      <c r="B9">
        <f>raw_data!B9-0.02</f>
        <v>2.7E-2</v>
      </c>
      <c r="C9">
        <f>raw_data!C9-0.02</f>
        <v>0.02</v>
      </c>
      <c r="D9">
        <f>raw_data!D9-0.02</f>
        <v>0.16899999999999998</v>
      </c>
      <c r="E9">
        <f>raw_data!E9-0.02</f>
        <v>-1.3000000000000001E-2</v>
      </c>
      <c r="F9">
        <f>raw_data!F9-0.02</f>
        <v>-4.1000000000000002E-2</v>
      </c>
      <c r="G9">
        <f>raw_data!G9-0.004</f>
        <v>0.13200000000000001</v>
      </c>
      <c r="I9">
        <v>2014</v>
      </c>
      <c r="J9">
        <f t="shared" si="0"/>
        <v>103.34460316018139</v>
      </c>
      <c r="K9">
        <f t="shared" si="1"/>
        <v>159.06224780028239</v>
      </c>
    </row>
    <row r="10" spans="1:11" x14ac:dyDescent="0.25">
      <c r="A10">
        <v>2015</v>
      </c>
      <c r="B10">
        <f>raw_data!B10-0.02</f>
        <v>-4.0000000000000001E-3</v>
      </c>
      <c r="C10">
        <f>raw_data!C10-0.02</f>
        <v>5.000000000000001E-3</v>
      </c>
      <c r="D10">
        <f>raw_data!D10-0.02</f>
        <v>3.4000000000000002E-2</v>
      </c>
      <c r="E10">
        <f>raw_data!E10-0.02</f>
        <v>-6.0000000000000019E-3</v>
      </c>
      <c r="F10">
        <f>raw_data!F10-0.02</f>
        <v>-7.0000000000000007E-2</v>
      </c>
      <c r="G10">
        <f>raw_data!G10-0.004</f>
        <v>9.9999999999999985E-3</v>
      </c>
      <c r="I10">
        <v>2015</v>
      </c>
      <c r="J10">
        <f t="shared" si="0"/>
        <v>102.49717741426791</v>
      </c>
      <c r="K10">
        <f t="shared" si="1"/>
        <v>160.65287027828521</v>
      </c>
    </row>
    <row r="11" spans="1:11" x14ac:dyDescent="0.25">
      <c r="A11">
        <v>2016</v>
      </c>
      <c r="B11">
        <f>raw_data!B11-0.02</f>
        <v>-5.2000000000000005E-2</v>
      </c>
      <c r="C11">
        <f>raw_data!C11-0.02</f>
        <v>-1.0000000000000009E-3</v>
      </c>
      <c r="D11">
        <f>raw_data!D11-0.02</f>
        <v>-3.7000000000000005E-2</v>
      </c>
      <c r="E11">
        <f>raw_data!E11-0.02</f>
        <v>5.000000000000001E-3</v>
      </c>
      <c r="F11">
        <f>raw_data!F11-0.02</f>
        <v>2.4000000000000004E-2</v>
      </c>
      <c r="G11">
        <f>raw_data!G11-0.004</f>
        <v>0.115</v>
      </c>
      <c r="I11">
        <v>2016</v>
      </c>
      <c r="J11">
        <f t="shared" si="0"/>
        <v>101.24671184981385</v>
      </c>
      <c r="K11">
        <f t="shared" si="1"/>
        <v>179.127950360288</v>
      </c>
    </row>
    <row r="12" spans="1:11" x14ac:dyDescent="0.25">
      <c r="A12">
        <v>2017</v>
      </c>
      <c r="B12">
        <f>raw_data!B12-0.02</f>
        <v>0.10199999999999999</v>
      </c>
      <c r="C12">
        <f>raw_data!C12-0.02</f>
        <v>8.5999999999999993E-2</v>
      </c>
      <c r="D12">
        <f>raw_data!D12-0.02</f>
        <v>0.13600000000000001</v>
      </c>
      <c r="E12" t="s">
        <v>5</v>
      </c>
      <c r="F12">
        <f>raw_data!F12-0.02</f>
        <v>0.16</v>
      </c>
      <c r="G12">
        <f>raw_data!G12-0.004</f>
        <v>0.214</v>
      </c>
      <c r="I12">
        <v>2017</v>
      </c>
      <c r="J12">
        <f t="shared" si="0"/>
        <v>113.49756398364133</v>
      </c>
      <c r="K12">
        <f t="shared" si="1"/>
        <v>217.46133173738963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raw_data</vt:lpstr>
      <vt:lpstr>individual_returns</vt:lpstr>
      <vt:lpstr>average_returns</vt:lpstr>
      <vt:lpstr>returns_with_fees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2018-03-10T12:04:14Z</dcterms:created>
  <dcterms:modified xsi:type="dcterms:W3CDTF">2018-03-10T15:20:03Z</dcterms:modified>
</cp:coreProperties>
</file>